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uba\Desktop\PPR (Rakieta)\"/>
    </mc:Choice>
  </mc:AlternateContent>
  <xr:revisionPtr revIDLastSave="0" documentId="13_ncr:1_{60B0DAF8-92DD-473B-B1BA-9CD1CAC0CA29}" xr6:coauthVersionLast="47" xr6:coauthVersionMax="47" xr10:uidLastSave="{00000000-0000-0000-0000-000000000000}"/>
  <bookViews>
    <workbookView xWindow="-108" yWindow="-108" windowWidth="23256" windowHeight="12576" xr2:uid="{1EC5C655-22A7-426F-BC21-DE5CA7EBAA5A}"/>
  </bookViews>
  <sheets>
    <sheet name="Arkusz1" sheetId="1" r:id="rId1"/>
  </sheets>
  <definedNames>
    <definedName name="Ans" localSheetId="0">Arkusz1!$A$3</definedName>
    <definedName name="Soln" localSheetId="0">Arkusz1!$A$4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7" i="1" l="1"/>
  <c r="D28" i="1" s="1"/>
  <c r="D32" i="1" l="1"/>
  <c r="D34" i="1" s="1"/>
  <c r="D7" i="1"/>
  <c r="D13" i="1"/>
  <c r="D18" i="1" l="1"/>
  <c r="D17" i="1"/>
  <c r="D12" i="1"/>
  <c r="D14" i="1" s="1"/>
</calcChain>
</file>

<file path=xl/sharedStrings.xml><?xml version="1.0" encoding="utf-8"?>
<sst xmlns="http://schemas.openxmlformats.org/spreadsheetml/2006/main" count="111" uniqueCount="80">
  <si>
    <t>g</t>
  </si>
  <si>
    <t>r</t>
  </si>
  <si>
    <t>Cd</t>
  </si>
  <si>
    <t>v</t>
  </si>
  <si>
    <t>cm</t>
  </si>
  <si>
    <r>
      <t>A = (2 m g) / (</t>
    </r>
    <r>
      <rPr>
        <sz val="11"/>
        <color theme="1"/>
        <rFont val="Symbol"/>
        <family val="1"/>
        <charset val="2"/>
      </rPr>
      <t>r</t>
    </r>
    <r>
      <rPr>
        <sz val="11"/>
        <color theme="1"/>
        <rFont val="Arial"/>
        <family val="2"/>
        <charset val="238"/>
      </rPr>
      <t xml:space="preserve"> C</t>
    </r>
    <r>
      <rPr>
        <vertAlign val="subscript"/>
        <sz val="11"/>
        <color theme="1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 v</t>
    </r>
    <r>
      <rPr>
        <vertAlign val="superscript"/>
        <sz val="11"/>
        <color theme="1"/>
        <rFont val="Arial"/>
        <family val="2"/>
        <charset val="238"/>
      </rPr>
      <t>2</t>
    </r>
    <r>
      <rPr>
        <sz val="11"/>
        <color theme="1"/>
        <rFont val="Arial"/>
        <family val="2"/>
        <charset val="238"/>
      </rPr>
      <t xml:space="preserve">) </t>
    </r>
  </si>
  <si>
    <t>m</t>
  </si>
  <si>
    <t>cm2</t>
  </si>
  <si>
    <t>m/s2</t>
  </si>
  <si>
    <t>kg/m3</t>
  </si>
  <si>
    <t>m/s</t>
  </si>
  <si>
    <t>Liczba Pi</t>
  </si>
  <si>
    <t>Gęstość powietrza</t>
  </si>
  <si>
    <t>Przyspieszenie ziemskie</t>
  </si>
  <si>
    <t>Sucha masa rakiety</t>
  </si>
  <si>
    <t>Prędkość przyziemienia</t>
  </si>
  <si>
    <t>Współczynnik oporu aerodynamicznego</t>
  </si>
  <si>
    <t>Średnica spadochronu</t>
  </si>
  <si>
    <t>Pole powierzchni spadochronu</t>
  </si>
  <si>
    <t>π</t>
  </si>
  <si>
    <t>D</t>
  </si>
  <si>
    <t>A</t>
  </si>
  <si>
    <t>1.</t>
  </si>
  <si>
    <t>9.</t>
  </si>
  <si>
    <t>3.</t>
  </si>
  <si>
    <t>2.</t>
  </si>
  <si>
    <t>4.</t>
  </si>
  <si>
    <t>5.</t>
  </si>
  <si>
    <t>6.</t>
  </si>
  <si>
    <t>7.</t>
  </si>
  <si>
    <t>8.</t>
  </si>
  <si>
    <t>A PODSTAWOWE DANE</t>
  </si>
  <si>
    <t>-</t>
  </si>
  <si>
    <t>&lt; Tutaj wpisz całkowitą masę rakiety po zużyciu paliwa</t>
  </si>
  <si>
    <t>&lt; Tutaj wpisz oczekiwaną prędkość kontaktu rakiety z ziemią po opadaniu pod spadochronem</t>
  </si>
  <si>
    <t>&lt; Średnica prostego spadochronu o kształcie koła (bez otworów)</t>
  </si>
  <si>
    <t>&lt; Wymagane pole powierzchni spadochronu dla oczekiwanej prędkości przyziemienia</t>
  </si>
  <si>
    <t>B Spadochron okrągły z otworem po środku</t>
  </si>
  <si>
    <t>10.</t>
  </si>
  <si>
    <t>Do</t>
  </si>
  <si>
    <t>D1</t>
  </si>
  <si>
    <t>&lt; Średnica otworu w kształcie koła na środku spadochronu</t>
  </si>
  <si>
    <t>Średnica otworu</t>
  </si>
  <si>
    <t>&lt; Wpisz 0,75 dla prostych spadochronów (parasheet) i 1,25 dla spadochronów z czaszą</t>
  </si>
  <si>
    <t>11.</t>
  </si>
  <si>
    <t>L</t>
  </si>
  <si>
    <t>Sugerowana długość linek</t>
  </si>
  <si>
    <r>
      <rPr>
        <sz val="12"/>
        <rFont val="Arial"/>
        <family val="2"/>
        <charset val="238"/>
      </rPr>
      <t>D = sqrt((8 m g) / (</t>
    </r>
    <r>
      <rPr>
        <sz val="12"/>
        <rFont val="Symbol"/>
        <family val="1"/>
        <charset val="2"/>
      </rPr>
      <t>p</t>
    </r>
    <r>
      <rPr>
        <sz val="12"/>
        <rFont val="Arial"/>
        <family val="2"/>
        <charset val="238"/>
      </rPr>
      <t xml:space="preserve"> </t>
    </r>
    <r>
      <rPr>
        <sz val="12"/>
        <rFont val="Symbol"/>
        <family val="1"/>
        <charset val="2"/>
      </rPr>
      <t>r</t>
    </r>
    <r>
      <rPr>
        <sz val="12"/>
        <rFont val="Arial"/>
        <family val="2"/>
        <charset val="238"/>
      </rPr>
      <t xml:space="preserve"> C</t>
    </r>
    <r>
      <rPr>
        <vertAlign val="subscript"/>
        <sz val="12"/>
        <rFont val="Arial"/>
        <family val="2"/>
        <charset val="238"/>
      </rPr>
      <t>d</t>
    </r>
    <r>
      <rPr>
        <sz val="12"/>
        <rFont val="Arial"/>
        <family val="2"/>
        <charset val="238"/>
      </rPr>
      <t xml:space="preserve"> v</t>
    </r>
    <r>
      <rPr>
        <vertAlign val="superscript"/>
        <sz val="12"/>
        <rFont val="Arial"/>
        <family val="2"/>
        <charset val="238"/>
      </rPr>
      <t>2</t>
    </r>
    <r>
      <rPr>
        <sz val="12"/>
        <rFont val="Arial"/>
        <family val="2"/>
        <charset val="238"/>
      </rPr>
      <t>))</t>
    </r>
  </si>
  <si>
    <t>&lt; Minimalna bezpieczna długość linek dla projektowanego spadochronu</t>
  </si>
  <si>
    <t>&lt; Średnica spadochronu w kształcie koła</t>
  </si>
  <si>
    <t>&lt; Średnica otworu w kształcie koła na środku spadochronu (0 = brak otworu)</t>
  </si>
  <si>
    <t>&lt; Obliczona powierzchnia spadochronu</t>
  </si>
  <si>
    <t>&lt; Szacowana prędkość przyziemienia rakiety przy zastosowaniu gotowego spadochronu</t>
  </si>
  <si>
    <t>15.</t>
  </si>
  <si>
    <t>14.</t>
  </si>
  <si>
    <t>13.</t>
  </si>
  <si>
    <t>12.</t>
  </si>
  <si>
    <t>16.</t>
  </si>
  <si>
    <t>17.</t>
  </si>
  <si>
    <t>C Obliczenia dla gotowego spadochronu</t>
  </si>
  <si>
    <t>% jego powierzchni</t>
  </si>
  <si>
    <t xml:space="preserve">&lt; Średnica spadochronu w kształcie koła z otworem po środku równym </t>
  </si>
  <si>
    <t>Powierzchnia ellipsoidy</t>
  </si>
  <si>
    <t>Przelicznik</t>
  </si>
  <si>
    <t>Cd ellipsoidy</t>
  </si>
  <si>
    <t>V przyziemienia ellipsoida</t>
  </si>
  <si>
    <t>Kalkulator wymiarów spadochronów v 1.2</t>
  </si>
  <si>
    <t>18.</t>
  </si>
  <si>
    <t>19.</t>
  </si>
  <si>
    <t>20.</t>
  </si>
  <si>
    <t>21.</t>
  </si>
  <si>
    <t>Ae</t>
  </si>
  <si>
    <t>Pe</t>
  </si>
  <si>
    <t>ve</t>
  </si>
  <si>
    <t xml:space="preserve">&lt; Cd spadochronu płaskiego o równoważnej powierzchni. Dla przybliżonych obliczeń wynosi Cd docelowego spadochronu * przelicznik Pe (pkt. 20) </t>
  </si>
  <si>
    <t>&lt; Całkowita powierzchnia spadochronu elipsoidalnego (faktyczna powierzchnia materiału, a nie jedynie okręgu wyznaczonego przez D)</t>
  </si>
  <si>
    <t>&lt; Przelicznik równy ilorazowi Ae/A. Innymi słowy ile razy jest większa powierzchnia spadochronu elipsoidalneo (pkt. 19) względem koła o średnicy D</t>
  </si>
  <si>
    <t>&lt; Szacowana prędkość przyziemienia rakiety przy zastosowaniu gotowego spadochronu elipsoidalnego</t>
  </si>
  <si>
    <t>D Przeliczenie dla spadochronów elipsoidalnych (Zaawansowany)*</t>
  </si>
  <si>
    <t>*Funkcja eksperymentalna, może płatać figle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</si>
</sst>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charset val="238"/>
      <scheme val="minor"/>
    </font>
    <font>
      <sz val="12"/>
      <color rgb="FFD00000"/>
      <name val="Arial"/>
      <family val="2"/>
      <charset val="238"/>
    </font>
    <font>
      <sz val="11"/>
      <color theme="1"/>
      <name val="Arial"/>
      <family val="2"/>
      <charset val="238"/>
    </font>
    <font>
      <sz val="11"/>
      <color theme="1"/>
      <name val="Symbol"/>
      <family val="1"/>
      <charset val="2"/>
    </font>
    <font>
      <vertAlign val="subscript"/>
      <sz val="11"/>
      <color theme="1"/>
      <name val="Arial"/>
      <family val="2"/>
      <charset val="238"/>
    </font>
    <font>
      <vertAlign val="superscript"/>
      <sz val="11"/>
      <color theme="1"/>
      <name val="Arial"/>
      <family val="2"/>
      <charset val="238"/>
    </font>
    <font>
      <i/>
      <sz val="15.95"/>
      <color theme="1"/>
      <name val="MathJax_Math"/>
    </font>
    <font>
      <sz val="14"/>
      <color theme="1"/>
      <name val="Calibri"/>
      <family val="2"/>
      <charset val="238"/>
      <scheme val="minor"/>
    </font>
    <font>
      <sz val="16"/>
      <color theme="1"/>
      <name val="Bahnschrift"/>
      <family val="2"/>
      <charset val="238"/>
    </font>
    <font>
      <sz val="11"/>
      <color theme="1"/>
      <name val="Bahnschrift"/>
      <family val="2"/>
      <charset val="238"/>
    </font>
    <font>
      <sz val="14"/>
      <color theme="1"/>
      <name val="Calibri"/>
      <family val="2"/>
      <charset val="238"/>
    </font>
    <font>
      <sz val="14"/>
      <color theme="1"/>
      <name val="Symbol"/>
      <family val="1"/>
      <charset val="2"/>
    </font>
    <font>
      <sz val="12"/>
      <color theme="1"/>
      <name val="Bahnschrift"/>
      <family val="2"/>
      <charset val="238"/>
    </font>
    <font>
      <sz val="12"/>
      <name val="Arial"/>
      <family val="2"/>
      <charset val="238"/>
    </font>
    <font>
      <sz val="12"/>
      <name val="Symbol"/>
      <family val="1"/>
      <charset val="2"/>
    </font>
    <font>
      <vertAlign val="subscript"/>
      <sz val="12"/>
      <name val="Arial"/>
      <family val="2"/>
      <charset val="238"/>
    </font>
    <font>
      <vertAlign val="superscript"/>
      <sz val="12"/>
      <name val="Arial"/>
      <family val="2"/>
      <charset val="238"/>
    </font>
    <font>
      <sz val="1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9" fillId="0" borderId="1" xfId="0" applyFont="1" applyBorder="1"/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9" fillId="0" borderId="4" xfId="0" applyFont="1" applyBorder="1"/>
    <xf numFmtId="0" fontId="12" fillId="0" borderId="1" xfId="0" applyFont="1" applyBorder="1" applyAlignment="1">
      <alignment horizontal="center" vertical="center"/>
    </xf>
    <xf numFmtId="2" fontId="9" fillId="3" borderId="6" xfId="0" applyNumberFormat="1" applyFont="1" applyFill="1" applyBorder="1"/>
    <xf numFmtId="2" fontId="9" fillId="3" borderId="7" xfId="0" applyNumberFormat="1" applyFont="1" applyFill="1" applyBorder="1"/>
    <xf numFmtId="0" fontId="9" fillId="5" borderId="6" xfId="0" applyFont="1" applyFill="1" applyBorder="1"/>
    <xf numFmtId="0" fontId="0" fillId="7" borderId="0" xfId="0" applyFill="1"/>
    <xf numFmtId="2" fontId="0" fillId="3" borderId="6" xfId="0" applyNumberFormat="1" applyFill="1" applyBorder="1"/>
    <xf numFmtId="0" fontId="9" fillId="0" borderId="12" xfId="0" applyFont="1" applyBorder="1" applyAlignment="1">
      <alignment horizontal="left" vertical="center"/>
    </xf>
    <xf numFmtId="0" fontId="12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left" vertical="center"/>
    </xf>
    <xf numFmtId="0" fontId="9" fillId="0" borderId="11" xfId="0" applyFont="1" applyFill="1" applyBorder="1"/>
    <xf numFmtId="1" fontId="9" fillId="3" borderId="7" xfId="0" applyNumberFormat="1" applyFont="1" applyFill="1" applyBorder="1"/>
    <xf numFmtId="0" fontId="0" fillId="8" borderId="0" xfId="0" applyFill="1"/>
    <xf numFmtId="0" fontId="6" fillId="8" borderId="0" xfId="0" applyFont="1" applyFill="1"/>
    <xf numFmtId="0" fontId="17" fillId="7" borderId="0" xfId="0" applyFont="1" applyFill="1"/>
    <xf numFmtId="0" fontId="12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9" fillId="0" borderId="14" xfId="0" applyFont="1" applyBorder="1" applyAlignment="1">
      <alignment horizontal="left" vertical="center"/>
    </xf>
    <xf numFmtId="2" fontId="0" fillId="3" borderId="7" xfId="0" applyNumberFormat="1" applyFill="1" applyBorder="1"/>
    <xf numFmtId="0" fontId="9" fillId="0" borderId="15" xfId="0" applyFont="1" applyBorder="1"/>
    <xf numFmtId="2" fontId="9" fillId="5" borderId="6" xfId="0" applyNumberFormat="1" applyFont="1" applyFill="1" applyBorder="1"/>
    <xf numFmtId="0" fontId="0" fillId="8" borderId="10" xfId="0" applyFill="1" applyBorder="1" applyAlignment="1">
      <alignment vertical="center"/>
    </xf>
    <xf numFmtId="0" fontId="0" fillId="8" borderId="0" xfId="0" applyFill="1" applyAlignment="1">
      <alignment vertical="center"/>
    </xf>
    <xf numFmtId="2" fontId="9" fillId="6" borderId="6" xfId="0" applyNumberFormat="1" applyFont="1" applyFill="1" applyBorder="1" applyAlignment="1">
      <alignment horizontal="center" vertical="center"/>
    </xf>
    <xf numFmtId="2" fontId="9" fillId="6" borderId="6" xfId="0" applyNumberFormat="1" applyFont="1" applyFill="1" applyBorder="1"/>
    <xf numFmtId="0" fontId="9" fillId="6" borderId="6" xfId="0" applyFont="1" applyFill="1" applyBorder="1"/>
    <xf numFmtId="0" fontId="9" fillId="4" borderId="6" xfId="0" applyFont="1" applyFill="1" applyBorder="1"/>
    <xf numFmtId="0" fontId="9" fillId="2" borderId="10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9" fillId="2" borderId="11" xfId="0" applyFont="1" applyFill="1" applyBorder="1" applyAlignment="1">
      <alignment horizont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0" fillId="8" borderId="10" xfId="0" applyFill="1" applyBorder="1" applyAlignment="1">
      <alignment horizontal="left" vertical="center"/>
    </xf>
    <xf numFmtId="0" fontId="0" fillId="8" borderId="0" xfId="0" applyFill="1" applyAlignment="1">
      <alignment horizontal="left" vertical="center"/>
    </xf>
    <xf numFmtId="0" fontId="0" fillId="8" borderId="10" xfId="0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8" borderId="0" xfId="0" applyFill="1" applyAlignment="1">
      <alignment horizontal="center"/>
    </xf>
    <xf numFmtId="0" fontId="12" fillId="0" borderId="16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10" Type="http://schemas.openxmlformats.org/officeDocument/2006/relationships/image" Target="../media/image10.svg"/><Relationship Id="rId4" Type="http://schemas.openxmlformats.org/officeDocument/2006/relationships/image" Target="../media/image4.sv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193078</xdr:colOff>
      <xdr:row>1</xdr:row>
      <xdr:rowOff>170330</xdr:rowOff>
    </xdr:from>
    <xdr:to>
      <xdr:col>20</xdr:col>
      <xdr:colOff>60921</xdr:colOff>
      <xdr:row>13</xdr:row>
      <xdr:rowOff>97819</xdr:rowOff>
    </xdr:to>
    <xdr:pic>
      <xdr:nvPicPr>
        <xdr:cNvPr id="3" name="Grafika 2">
          <a:extLst>
            <a:ext uri="{FF2B5EF4-FFF2-40B4-BE49-F238E27FC236}">
              <a16:creationId xmlns:a16="http://schemas.microsoft.com/office/drawing/2014/main" id="{AE404484-C907-4374-B67F-F60DE385C4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1685831" y="636495"/>
          <a:ext cx="2915843" cy="2903771"/>
        </a:xfrm>
        <a:prstGeom prst="rect">
          <a:avLst/>
        </a:prstGeom>
      </xdr:spPr>
    </xdr:pic>
    <xdr:clientData/>
  </xdr:twoCellAnchor>
  <xdr:twoCellAnchor editAs="oneCell">
    <xdr:from>
      <xdr:col>13</xdr:col>
      <xdr:colOff>274324</xdr:colOff>
      <xdr:row>15</xdr:row>
      <xdr:rowOff>218196</xdr:rowOff>
    </xdr:from>
    <xdr:to>
      <xdr:col>18</xdr:col>
      <xdr:colOff>415312</xdr:colOff>
      <xdr:row>29</xdr:row>
      <xdr:rowOff>9605</xdr:rowOff>
    </xdr:to>
    <xdr:pic>
      <xdr:nvPicPr>
        <xdr:cNvPr id="4" name="Grafika 3">
          <a:extLst>
            <a:ext uri="{FF2B5EF4-FFF2-40B4-BE49-F238E27FC236}">
              <a16:creationId xmlns:a16="http://schemas.microsoft.com/office/drawing/2014/main" id="{AABD6ECD-2BDC-471D-A1A1-108DC641C3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0547877" y="4010267"/>
          <a:ext cx="3188988" cy="3116674"/>
        </a:xfrm>
        <a:prstGeom prst="rect">
          <a:avLst/>
        </a:prstGeom>
      </xdr:spPr>
    </xdr:pic>
    <xdr:clientData/>
  </xdr:twoCellAnchor>
  <xdr:twoCellAnchor editAs="oneCell">
    <xdr:from>
      <xdr:col>5</xdr:col>
      <xdr:colOff>118110</xdr:colOff>
      <xdr:row>0</xdr:row>
      <xdr:rowOff>78473</xdr:rowOff>
    </xdr:from>
    <xdr:to>
      <xdr:col>6</xdr:col>
      <xdr:colOff>495300</xdr:colOff>
      <xdr:row>3</xdr:row>
      <xdr:rowOff>211087</xdr:rowOff>
    </xdr:to>
    <xdr:pic>
      <xdr:nvPicPr>
        <xdr:cNvPr id="5" name="Grafika 4">
          <a:extLst>
            <a:ext uri="{FF2B5EF4-FFF2-40B4-BE49-F238E27FC236}">
              <a16:creationId xmlns:a16="http://schemas.microsoft.com/office/drawing/2014/main" id="{FE797998-ACB6-49DF-8F24-9D5FC64EE1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400550" y="78473"/>
          <a:ext cx="986790" cy="1107974"/>
        </a:xfrm>
        <a:prstGeom prst="rect">
          <a:avLst/>
        </a:prstGeom>
      </xdr:spPr>
    </xdr:pic>
    <xdr:clientData/>
  </xdr:twoCellAnchor>
  <xdr:twoCellAnchor editAs="oneCell">
    <xdr:from>
      <xdr:col>10</xdr:col>
      <xdr:colOff>200025</xdr:colOff>
      <xdr:row>0</xdr:row>
      <xdr:rowOff>209964</xdr:rowOff>
    </xdr:from>
    <xdr:to>
      <xdr:col>12</xdr:col>
      <xdr:colOff>138825</xdr:colOff>
      <xdr:row>6</xdr:row>
      <xdr:rowOff>201516</xdr:rowOff>
    </xdr:to>
    <xdr:pic>
      <xdr:nvPicPr>
        <xdr:cNvPr id="6" name="Grafika 5">
          <a:extLst>
            <a:ext uri="{FF2B5EF4-FFF2-40B4-BE49-F238E27FC236}">
              <a16:creationId xmlns:a16="http://schemas.microsoft.com/office/drawing/2014/main" id="{E0FDB067-F67E-49AC-A0D4-D7795C4E72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7644765" y="209964"/>
          <a:ext cx="1438276" cy="1728912"/>
        </a:xfrm>
        <a:prstGeom prst="rect">
          <a:avLst/>
        </a:prstGeom>
      </xdr:spPr>
    </xdr:pic>
    <xdr:clientData/>
  </xdr:twoCellAnchor>
  <xdr:twoCellAnchor editAs="oneCell">
    <xdr:from>
      <xdr:col>12</xdr:col>
      <xdr:colOff>603325</xdr:colOff>
      <xdr:row>0</xdr:row>
      <xdr:rowOff>10309</xdr:rowOff>
    </xdr:from>
    <xdr:to>
      <xdr:col>15</xdr:col>
      <xdr:colOff>214481</xdr:colOff>
      <xdr:row>11</xdr:row>
      <xdr:rowOff>73174</xdr:rowOff>
    </xdr:to>
    <xdr:pic>
      <xdr:nvPicPr>
        <xdr:cNvPr id="7" name="Grafika 6">
          <a:extLst>
            <a:ext uri="{FF2B5EF4-FFF2-40B4-BE49-F238E27FC236}">
              <a16:creationId xmlns:a16="http://schemas.microsoft.com/office/drawing/2014/main" id="{B1750053-9F9E-4724-BF1D-2A7D2A994B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96DAC541-7B7A-43D3-8B79-37D633B846F1}">
              <asvg:svgBlip xmlns:asvg="http://schemas.microsoft.com/office/drawing/2016/SVG/main" r:embed="rId10"/>
            </a:ext>
          </a:extLst>
        </a:blip>
        <a:stretch>
          <a:fillRect/>
        </a:stretch>
      </xdr:blipFill>
      <xdr:spPr>
        <a:xfrm>
          <a:off x="9469419" y="10309"/>
          <a:ext cx="2076450" cy="29674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A2A26-A37C-4EE8-9169-21480385A796}">
  <dimension ref="A1:Z69"/>
  <sheetViews>
    <sheetView tabSelected="1" zoomScale="70" zoomScaleNormal="70" workbookViewId="0">
      <selection activeCell="L18" sqref="L18"/>
    </sheetView>
  </sheetViews>
  <sheetFormatPr defaultRowHeight="14.4"/>
  <cols>
    <col min="1" max="1" width="3.21875" customWidth="1"/>
    <col min="2" max="2" width="3.6640625" customWidth="1"/>
    <col min="3" max="3" width="40.109375" customWidth="1"/>
    <col min="4" max="4" width="9.44140625" bestFit="1" customWidth="1"/>
    <col min="10" max="10" width="11.21875" customWidth="1"/>
    <col min="11" max="11" width="15.5546875" customWidth="1"/>
    <col min="12" max="12" width="6.33203125" customWidth="1"/>
    <col min="13" max="13" width="18.21875" customWidth="1"/>
  </cols>
  <sheetData>
    <row r="1" spans="1:26" ht="36.6" customHeight="1" thickBot="1">
      <c r="A1" s="45" t="s">
        <v>66</v>
      </c>
      <c r="B1" s="46"/>
      <c r="C1" s="46"/>
      <c r="D1" s="46"/>
      <c r="E1" s="46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</row>
    <row r="2" spans="1:26" ht="21" customHeight="1" thickBot="1">
      <c r="A2" s="38" t="s">
        <v>31</v>
      </c>
      <c r="B2" s="39"/>
      <c r="C2" s="39"/>
      <c r="D2" s="39"/>
      <c r="E2" s="40"/>
      <c r="F2" s="20"/>
      <c r="G2" s="20"/>
      <c r="H2" s="20"/>
      <c r="I2" s="20"/>
      <c r="J2" s="20"/>
      <c r="K2" s="54"/>
      <c r="L2" s="54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</row>
    <row r="3" spans="1:26" ht="19.2">
      <c r="A3" s="47" t="s">
        <v>47</v>
      </c>
      <c r="B3" s="48"/>
      <c r="C3" s="48"/>
      <c r="D3" s="48"/>
      <c r="E3" s="49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</row>
    <row r="4" spans="1:26" ht="18" thickBot="1">
      <c r="A4" s="50" t="s">
        <v>5</v>
      </c>
      <c r="B4" s="51"/>
      <c r="C4" s="51"/>
      <c r="D4" s="52"/>
      <c r="E4" s="53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</row>
    <row r="5" spans="1:26" ht="21" customHeight="1" thickBot="1">
      <c r="A5" s="8" t="s">
        <v>22</v>
      </c>
      <c r="B5" s="2" t="s">
        <v>6</v>
      </c>
      <c r="C5" s="6" t="s">
        <v>14</v>
      </c>
      <c r="D5" s="11">
        <v>1000</v>
      </c>
      <c r="E5" s="7" t="s">
        <v>0</v>
      </c>
      <c r="F5" s="43" t="s">
        <v>33</v>
      </c>
      <c r="G5" s="44"/>
      <c r="H5" s="44"/>
      <c r="I5" s="44"/>
      <c r="J5" s="44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</row>
    <row r="6" spans="1:26" ht="21" customHeight="1" thickBot="1">
      <c r="A6" s="8" t="s">
        <v>25</v>
      </c>
      <c r="B6" s="2" t="s">
        <v>0</v>
      </c>
      <c r="C6" s="3" t="s">
        <v>13</v>
      </c>
      <c r="D6" s="34">
        <v>9.8000000000000007</v>
      </c>
      <c r="E6" s="1" t="s">
        <v>8</v>
      </c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</row>
    <row r="7" spans="1:26" ht="21" customHeight="1" thickBot="1">
      <c r="A7" s="8" t="s">
        <v>24</v>
      </c>
      <c r="B7" s="4" t="s">
        <v>19</v>
      </c>
      <c r="C7" s="3" t="s">
        <v>11</v>
      </c>
      <c r="D7" s="34">
        <f>PI()</f>
        <v>3.1415926535897931</v>
      </c>
      <c r="E7" s="1" t="s">
        <v>32</v>
      </c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</row>
    <row r="8" spans="1:26" ht="21" customHeight="1" thickBot="1">
      <c r="A8" s="8" t="s">
        <v>26</v>
      </c>
      <c r="B8" s="5" t="s">
        <v>1</v>
      </c>
      <c r="C8" s="3" t="s">
        <v>12</v>
      </c>
      <c r="D8" s="34">
        <v>1.22</v>
      </c>
      <c r="E8" s="1" t="s">
        <v>9</v>
      </c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</row>
    <row r="9" spans="1:26" ht="21" customHeight="1" thickBot="1">
      <c r="A9" s="8" t="s">
        <v>27</v>
      </c>
      <c r="B9" s="4" t="s">
        <v>2</v>
      </c>
      <c r="C9" s="3" t="s">
        <v>16</v>
      </c>
      <c r="D9" s="33">
        <v>1.18</v>
      </c>
      <c r="E9" s="1" t="s">
        <v>32</v>
      </c>
      <c r="F9" s="29" t="s">
        <v>43</v>
      </c>
      <c r="G9" s="30"/>
      <c r="H9" s="30"/>
      <c r="I9" s="30"/>
      <c r="J9" s="30"/>
      <c r="K9" s="30"/>
      <c r="L9" s="3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</row>
    <row r="10" spans="1:26" ht="21" customHeight="1" thickBot="1">
      <c r="A10" s="8" t="s">
        <v>28</v>
      </c>
      <c r="B10" s="4" t="s">
        <v>3</v>
      </c>
      <c r="C10" s="6" t="s">
        <v>15</v>
      </c>
      <c r="D10" s="11">
        <v>5.31</v>
      </c>
      <c r="E10" s="7" t="s">
        <v>10</v>
      </c>
      <c r="F10" s="29" t="s">
        <v>34</v>
      </c>
      <c r="G10" s="30"/>
      <c r="H10" s="30"/>
      <c r="I10" s="30"/>
      <c r="J10" s="30"/>
      <c r="K10" s="30"/>
      <c r="L10" s="3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</row>
    <row r="11" spans="1:26" ht="6" customHeight="1" thickBot="1">
      <c r="A11" s="35"/>
      <c r="B11" s="36"/>
      <c r="C11" s="36"/>
      <c r="D11" s="36"/>
      <c r="E11" s="37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</row>
    <row r="12" spans="1:26" ht="21" customHeight="1" thickBot="1">
      <c r="A12" s="8" t="s">
        <v>29</v>
      </c>
      <c r="B12" s="2" t="s">
        <v>20</v>
      </c>
      <c r="C12" s="6" t="s">
        <v>17</v>
      </c>
      <c r="D12" s="9">
        <f>SQRT((8*(D5/1000)*D6)/(D7*D8*D9*(D10*D10)))*100</f>
        <v>78.409314121994527</v>
      </c>
      <c r="E12" s="7" t="s">
        <v>4</v>
      </c>
      <c r="F12" s="41" t="s">
        <v>35</v>
      </c>
      <c r="G12" s="42"/>
      <c r="H12" s="42"/>
      <c r="I12" s="42"/>
      <c r="J12" s="42"/>
      <c r="K12" s="42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</row>
    <row r="13" spans="1:26" ht="21" customHeight="1" thickBot="1">
      <c r="A13" s="8" t="s">
        <v>30</v>
      </c>
      <c r="B13" s="2" t="s">
        <v>21</v>
      </c>
      <c r="C13" s="6" t="s">
        <v>18</v>
      </c>
      <c r="D13" s="10">
        <f>(2*D5/1000*D6)/(D8*D9*(D10*D10))*10000</f>
        <v>4828.644041495284</v>
      </c>
      <c r="E13" s="7" t="s">
        <v>7</v>
      </c>
      <c r="F13" s="29" t="s">
        <v>36</v>
      </c>
      <c r="G13" s="30"/>
      <c r="H13" s="30"/>
      <c r="I13" s="30"/>
      <c r="J13" s="30"/>
      <c r="K13" s="30"/>
      <c r="L13" s="3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</row>
    <row r="14" spans="1:26" ht="21" customHeight="1" thickBot="1">
      <c r="A14" s="15" t="s">
        <v>23</v>
      </c>
      <c r="B14" s="16" t="s">
        <v>45</v>
      </c>
      <c r="C14" s="17" t="s">
        <v>46</v>
      </c>
      <c r="D14" s="19">
        <f>D12*2</f>
        <v>156.81862824398905</v>
      </c>
      <c r="E14" s="18" t="s">
        <v>4</v>
      </c>
      <c r="F14" s="29" t="s">
        <v>48</v>
      </c>
      <c r="G14" s="30"/>
      <c r="H14" s="30"/>
      <c r="I14" s="30"/>
      <c r="J14" s="30"/>
      <c r="K14" s="3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</row>
    <row r="15" spans="1:26" ht="6" customHeight="1" thickBot="1">
      <c r="A15" s="12"/>
      <c r="B15" s="12"/>
      <c r="C15" s="12"/>
      <c r="D15" s="12"/>
      <c r="E15" s="1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ht="21" customHeight="1" thickBot="1">
      <c r="A16" s="55" t="s">
        <v>37</v>
      </c>
      <c r="B16" s="56"/>
      <c r="C16" s="56"/>
      <c r="D16" s="56"/>
      <c r="E16" s="57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</row>
    <row r="17" spans="1:26" ht="21" customHeight="1" thickBot="1">
      <c r="A17" s="23" t="s">
        <v>38</v>
      </c>
      <c r="B17" s="24" t="s">
        <v>40</v>
      </c>
      <c r="C17" s="25" t="s">
        <v>17</v>
      </c>
      <c r="D17" s="26">
        <f>2*(SQRT((D13*(1+L17/100))/PI()))</f>
        <v>80.345638140073859</v>
      </c>
      <c r="E17" s="27" t="s">
        <v>4</v>
      </c>
      <c r="F17" s="29" t="s">
        <v>61</v>
      </c>
      <c r="G17" s="30"/>
      <c r="H17" s="30"/>
      <c r="I17" s="30"/>
      <c r="J17" s="30"/>
      <c r="K17" s="30"/>
      <c r="L17" s="31">
        <v>5</v>
      </c>
      <c r="M17" s="30" t="s">
        <v>60</v>
      </c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</row>
    <row r="18" spans="1:26" ht="21" thickBot="1">
      <c r="A18" s="8" t="s">
        <v>44</v>
      </c>
      <c r="B18" s="2" t="s">
        <v>39</v>
      </c>
      <c r="C18" s="14" t="s">
        <v>42</v>
      </c>
      <c r="D18" s="13">
        <f>2*(SQRT((D13*(L17/100))/PI()))</f>
        <v>17.532855644591404</v>
      </c>
      <c r="E18" s="7" t="s">
        <v>4</v>
      </c>
      <c r="F18" s="41" t="s">
        <v>41</v>
      </c>
      <c r="G18" s="42"/>
      <c r="H18" s="42"/>
      <c r="I18" s="42"/>
      <c r="J18" s="42"/>
      <c r="K18" s="42"/>
      <c r="L18" s="21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</row>
    <row r="19" spans="1:26" ht="42" customHeight="1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</row>
    <row r="20" spans="1:26" ht="6" customHeight="1" thickBot="1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</row>
    <row r="21" spans="1:26" ht="21" customHeight="1" thickBot="1">
      <c r="A21" s="38" t="s">
        <v>59</v>
      </c>
      <c r="B21" s="39"/>
      <c r="C21" s="39"/>
      <c r="D21" s="39"/>
      <c r="E21" s="4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</row>
    <row r="22" spans="1:26" ht="19.2" customHeight="1" thickBot="1">
      <c r="A22" s="8" t="s">
        <v>56</v>
      </c>
      <c r="B22" s="8" t="s">
        <v>20</v>
      </c>
      <c r="C22" s="3" t="s">
        <v>17</v>
      </c>
      <c r="D22" s="28">
        <v>80</v>
      </c>
      <c r="E22" s="1" t="s">
        <v>4</v>
      </c>
      <c r="F22" s="41" t="s">
        <v>49</v>
      </c>
      <c r="G22" s="42"/>
      <c r="H22" s="42"/>
      <c r="I22" s="42"/>
      <c r="J22" s="42"/>
      <c r="K22" s="42"/>
      <c r="L22" s="42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</row>
    <row r="23" spans="1:26" ht="19.2" customHeight="1" thickBot="1">
      <c r="A23" s="8" t="s">
        <v>55</v>
      </c>
      <c r="B23" s="8" t="s">
        <v>39</v>
      </c>
      <c r="C23" s="3" t="s">
        <v>42</v>
      </c>
      <c r="D23" s="28">
        <v>15</v>
      </c>
      <c r="E23" s="1" t="s">
        <v>4</v>
      </c>
      <c r="F23" s="29" t="s">
        <v>50</v>
      </c>
      <c r="G23" s="30"/>
      <c r="H23" s="30"/>
      <c r="I23" s="30"/>
      <c r="J23" s="30"/>
      <c r="K23" s="3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</row>
    <row r="24" spans="1:26" ht="19.2" customHeight="1" thickBot="1">
      <c r="A24" s="8" t="s">
        <v>54</v>
      </c>
      <c r="B24" s="8" t="s">
        <v>2</v>
      </c>
      <c r="C24" s="3" t="s">
        <v>16</v>
      </c>
      <c r="D24" s="32">
        <v>0.75</v>
      </c>
      <c r="E24" s="1" t="s">
        <v>32</v>
      </c>
      <c r="F24" s="29" t="s">
        <v>43</v>
      </c>
      <c r="G24" s="30"/>
      <c r="H24" s="30"/>
      <c r="I24" s="30"/>
      <c r="J24" s="30"/>
      <c r="K24" s="30"/>
      <c r="L24" s="3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</row>
    <row r="25" spans="1:26" ht="19.2" customHeight="1" thickBot="1">
      <c r="A25" s="8" t="s">
        <v>53</v>
      </c>
      <c r="B25" s="8" t="s">
        <v>6</v>
      </c>
      <c r="C25" s="3" t="s">
        <v>14</v>
      </c>
      <c r="D25" s="28">
        <v>1000</v>
      </c>
      <c r="E25" s="1" t="s">
        <v>0</v>
      </c>
      <c r="F25" s="43" t="s">
        <v>33</v>
      </c>
      <c r="G25" s="44"/>
      <c r="H25" s="44"/>
      <c r="I25" s="44"/>
      <c r="J25" s="44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</row>
    <row r="26" spans="1:26" ht="6" customHeight="1" thickBot="1">
      <c r="A26" s="35"/>
      <c r="B26" s="36"/>
      <c r="C26" s="36"/>
      <c r="D26" s="36"/>
      <c r="E26" s="37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</row>
    <row r="27" spans="1:26" ht="19.2" customHeight="1" thickBot="1">
      <c r="A27" s="8" t="s">
        <v>57</v>
      </c>
      <c r="B27" s="8" t="s">
        <v>21</v>
      </c>
      <c r="C27" s="3" t="s">
        <v>18</v>
      </c>
      <c r="D27" s="9">
        <f>(PI()*((D22/2)*(D22/2)))-(PI()*((D23/2)*(D23/2)))</f>
        <v>4849.8336589792434</v>
      </c>
      <c r="E27" s="1" t="s">
        <v>7</v>
      </c>
      <c r="F27" s="20" t="s">
        <v>51</v>
      </c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</row>
    <row r="28" spans="1:26" ht="19.2" customHeight="1" thickBot="1">
      <c r="A28" s="8" t="s">
        <v>58</v>
      </c>
      <c r="B28" s="8" t="s">
        <v>3</v>
      </c>
      <c r="C28" s="3" t="s">
        <v>15</v>
      </c>
      <c r="D28" s="9">
        <f>(SQRT((2*(D25/1000)*D6)/((D27/10000)*D8*D24)))</f>
        <v>6.6459040518216348</v>
      </c>
      <c r="E28" s="1" t="s">
        <v>10</v>
      </c>
      <c r="F28" s="20" t="s">
        <v>52</v>
      </c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</row>
    <row r="29" spans="1:26" ht="7.8" customHeight="1" thickBot="1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</row>
    <row r="30" spans="1:26" ht="21" customHeight="1" thickBot="1">
      <c r="A30" s="38" t="s">
        <v>78</v>
      </c>
      <c r="B30" s="39"/>
      <c r="C30" s="39"/>
      <c r="D30" s="39"/>
      <c r="E30" s="4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</row>
    <row r="31" spans="1:26" ht="18.600000000000001" customHeight="1" thickBot="1">
      <c r="A31" s="8" t="s">
        <v>67</v>
      </c>
      <c r="B31" s="8" t="s">
        <v>2</v>
      </c>
      <c r="C31" s="8" t="s">
        <v>64</v>
      </c>
      <c r="D31" s="28">
        <v>0.71</v>
      </c>
      <c r="E31" s="8" t="s">
        <v>32</v>
      </c>
      <c r="F31" s="20" t="s">
        <v>74</v>
      </c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</row>
    <row r="32" spans="1:26" ht="18.600000000000001" customHeight="1" thickBot="1">
      <c r="A32" s="8" t="s">
        <v>68</v>
      </c>
      <c r="B32" s="8" t="s">
        <v>71</v>
      </c>
      <c r="C32" s="8" t="s">
        <v>62</v>
      </c>
      <c r="D32" s="10">
        <f>D27*D33</f>
        <v>8034.5571428571429</v>
      </c>
      <c r="E32" s="8" t="s">
        <v>7</v>
      </c>
      <c r="F32" s="20" t="s">
        <v>75</v>
      </c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</row>
    <row r="33" spans="1:26" ht="18.600000000000001" customHeight="1" thickBot="1">
      <c r="A33" s="8" t="s">
        <v>69</v>
      </c>
      <c r="B33" s="8" t="s">
        <v>72</v>
      </c>
      <c r="C33" s="8" t="s">
        <v>63</v>
      </c>
      <c r="D33" s="28">
        <v>1.6566665390639803</v>
      </c>
      <c r="E33" s="8" t="s">
        <v>32</v>
      </c>
      <c r="F33" s="20" t="s">
        <v>76</v>
      </c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</row>
    <row r="34" spans="1:26" ht="18.600000000000001" customHeight="1" thickBot="1">
      <c r="A34" s="8" t="s">
        <v>70</v>
      </c>
      <c r="B34" s="8" t="s">
        <v>73</v>
      </c>
      <c r="C34" s="8" t="s">
        <v>65</v>
      </c>
      <c r="D34" s="10">
        <f>(SQRT((2*(D25/1000)*D6)/((D32/10000)*D8*D31)))</f>
        <v>5.3068641958209382</v>
      </c>
      <c r="E34" s="8" t="s">
        <v>10</v>
      </c>
      <c r="F34" s="20" t="s">
        <v>77</v>
      </c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</row>
    <row r="35" spans="1:26">
      <c r="A35" s="54" t="s">
        <v>79</v>
      </c>
      <c r="B35" s="54"/>
      <c r="C35" s="54"/>
      <c r="D35" s="54"/>
      <c r="E35" s="54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</row>
    <row r="36" spans="1:26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</row>
    <row r="37" spans="1:26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</row>
    <row r="38" spans="1:26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</row>
    <row r="39" spans="1:26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</row>
    <row r="40" spans="1:26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</row>
    <row r="41" spans="1:26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</row>
    <row r="42" spans="1:26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</row>
    <row r="43" spans="1:26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</row>
    <row r="44" spans="1:26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</row>
    <row r="45" spans="1:26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</row>
    <row r="46" spans="1:26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</row>
    <row r="47" spans="1:26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</row>
    <row r="48" spans="1:26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</row>
    <row r="49" spans="1:26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</row>
    <row r="50" spans="1:26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</row>
    <row r="51" spans="1:26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</row>
    <row r="52" spans="1:26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</row>
    <row r="53" spans="1:26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</row>
    <row r="54" spans="1:26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</row>
    <row r="55" spans="1:26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</row>
    <row r="56" spans="1:26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</row>
    <row r="57" spans="1:26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</row>
    <row r="58" spans="1:26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</row>
    <row r="59" spans="1:26">
      <c r="A59" s="20"/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</row>
    <row r="60" spans="1:26">
      <c r="A60" s="20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</row>
    <row r="61" spans="1:26">
      <c r="A61" s="2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</row>
    <row r="62" spans="1:26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</row>
    <row r="63" spans="1:26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</row>
    <row r="64" spans="1:26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</row>
    <row r="65" spans="1:26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</row>
    <row r="66" spans="1:26">
      <c r="A66" s="20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</row>
    <row r="67" spans="1:26">
      <c r="A67" s="20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</row>
    <row r="68" spans="1:26">
      <c r="A68" s="20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</row>
    <row r="69" spans="1:26">
      <c r="A69" s="20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</row>
  </sheetData>
  <mergeCells count="16">
    <mergeCell ref="A30:E30"/>
    <mergeCell ref="A35:E35"/>
    <mergeCell ref="A26:E26"/>
    <mergeCell ref="A21:E21"/>
    <mergeCell ref="F22:L22"/>
    <mergeCell ref="F25:J25"/>
    <mergeCell ref="A1:E1"/>
    <mergeCell ref="A3:E3"/>
    <mergeCell ref="A4:E4"/>
    <mergeCell ref="A2:E2"/>
    <mergeCell ref="F18:K18"/>
    <mergeCell ref="K2:L2"/>
    <mergeCell ref="A16:E16"/>
    <mergeCell ref="F5:J5"/>
    <mergeCell ref="F12:K12"/>
    <mergeCell ref="A11:E1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Arkusz1</vt:lpstr>
      <vt:lpstr>Arkusz1!Ans</vt:lpstr>
      <vt:lpstr>Arkusz1!Soln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Kuba</dc:creator>
  <cp:lastModifiedBy>Jakub Świątek</cp:lastModifiedBy>
  <dcterms:created xsi:type="dcterms:W3CDTF">2021-06-02T06:02:10Z</dcterms:created>
  <dcterms:modified xsi:type="dcterms:W3CDTF">2022-06-03T14:21:49Z</dcterms:modified>
</cp:coreProperties>
</file>